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definedNames>
    <definedName name="dt">Sheet1!$C$2</definedName>
    <definedName name="r0">Sheet1!$C$6</definedName>
    <definedName name="sigma">Sheet1!$C$1</definedName>
    <definedName name="solver_adj" localSheetId="0" hidden="1">Sheet1!$C$5:$E$5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Sheet1!$A$18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15" i="1" l="1"/>
  <c r="D14" i="1" s="1"/>
  <c r="C6" i="1"/>
  <c r="G8" i="1"/>
  <c r="B42" i="1" s="1"/>
  <c r="F8" i="1"/>
  <c r="B31" i="1" s="1"/>
  <c r="E8" i="1"/>
  <c r="B23" i="1" s="1"/>
  <c r="D8" i="1"/>
  <c r="C2" i="1"/>
  <c r="E13" i="1" l="1"/>
  <c r="D22" i="1"/>
  <c r="D16" i="1"/>
  <c r="D24" i="1" l="1"/>
  <c r="C23" i="1" s="1"/>
  <c r="A23" i="1" s="1"/>
  <c r="F12" i="1"/>
  <c r="F39" i="1" s="1"/>
  <c r="E29" i="1"/>
  <c r="E17" i="1"/>
  <c r="E33" i="1" s="1"/>
  <c r="E15" i="1"/>
  <c r="F14" i="1" l="1"/>
  <c r="F41" i="1" s="1"/>
  <c r="E31" i="1"/>
  <c r="D32" i="1" s="1"/>
  <c r="F18" i="1"/>
  <c r="F45" i="1" s="1"/>
  <c r="F16" i="1"/>
  <c r="F43" i="1" s="1"/>
  <c r="E44" i="1" l="1"/>
  <c r="E42" i="1"/>
  <c r="E40" i="1"/>
  <c r="D30" i="1"/>
  <c r="C31" i="1" s="1"/>
  <c r="A31" i="1" s="1"/>
  <c r="D43" i="1" l="1"/>
  <c r="D41" i="1"/>
  <c r="C42" i="1" l="1"/>
  <c r="A42" i="1" s="1"/>
  <c r="A18" i="1" s="1"/>
</calcChain>
</file>

<file path=xl/sharedStrings.xml><?xml version="1.0" encoding="utf-8"?>
<sst xmlns="http://schemas.openxmlformats.org/spreadsheetml/2006/main" count="25" uniqueCount="18">
  <si>
    <t>theta</t>
  </si>
  <si>
    <t>time</t>
  </si>
  <si>
    <t>yield</t>
  </si>
  <si>
    <t>&lt; given</t>
  </si>
  <si>
    <t>?? Find ??</t>
  </si>
  <si>
    <t>r0</t>
  </si>
  <si>
    <t>dt = 1/12</t>
  </si>
  <si>
    <t>dt</t>
  </si>
  <si>
    <t>prices</t>
  </si>
  <si>
    <t>Interest Rate Tree</t>
  </si>
  <si>
    <t>sigma</t>
  </si>
  <si>
    <t>Bond 2</t>
  </si>
  <si>
    <t>target</t>
  </si>
  <si>
    <t>model</t>
  </si>
  <si>
    <t>sq.error</t>
  </si>
  <si>
    <t>Bond 3</t>
  </si>
  <si>
    <t>Bond 4</t>
  </si>
  <si>
    <t>Call on Bond 3 strike = 98.75 Mat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</si>
</sst>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2" applyNumberFormat="1" applyFont="1"/>
    <xf numFmtId="10" fontId="0" fillId="0" borderId="0" xfId="2" applyNumberFormat="1" applyFont="1"/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8" zoomScale="130" zoomScaleNormal="130" workbookViewId="0">
      <selection activeCell="I23" sqref="I23"/>
    </sheetView>
  </sheetViews>
  <sheetFormatPr defaultRowHeight="15" x14ac:dyDescent="0.25"/>
  <cols>
    <col min="1" max="1" width="12.85546875" bestFit="1" customWidth="1"/>
  </cols>
  <sheetData>
    <row r="1" spans="2:8" x14ac:dyDescent="0.25">
      <c r="B1" t="s">
        <v>10</v>
      </c>
      <c r="C1" s="1">
        <v>0.02</v>
      </c>
    </row>
    <row r="2" spans="2:8" x14ac:dyDescent="0.25">
      <c r="B2" t="s">
        <v>7</v>
      </c>
      <c r="C2">
        <f>1/12</f>
        <v>8.3333333333333329E-2</v>
      </c>
    </row>
    <row r="3" spans="2:8" x14ac:dyDescent="0.25">
      <c r="B3" t="s">
        <v>2</v>
      </c>
      <c r="D3" s="2">
        <v>0.05</v>
      </c>
      <c r="E3" s="2">
        <v>0.06</v>
      </c>
      <c r="F3" s="2">
        <v>6.5000000000000002E-2</v>
      </c>
      <c r="G3" s="2">
        <v>6.7500000000000004E-2</v>
      </c>
      <c r="H3" s="3" t="s">
        <v>3</v>
      </c>
    </row>
    <row r="4" spans="2:8" x14ac:dyDescent="0.25">
      <c r="B4" t="s">
        <v>1</v>
      </c>
      <c r="C4">
        <v>0</v>
      </c>
      <c r="D4">
        <v>1</v>
      </c>
      <c r="E4">
        <v>2</v>
      </c>
      <c r="F4">
        <v>3</v>
      </c>
      <c r="G4">
        <v>4</v>
      </c>
    </row>
    <row r="5" spans="2:8" x14ac:dyDescent="0.25">
      <c r="B5" t="s">
        <v>0</v>
      </c>
      <c r="C5" s="4">
        <v>0.24001366736050961</v>
      </c>
      <c r="D5" s="6">
        <v>6.0055534668226038E-2</v>
      </c>
      <c r="E5">
        <v>8.2741226143425437E-5</v>
      </c>
      <c r="F5">
        <v>0</v>
      </c>
      <c r="H5" s="3" t="s">
        <v>4</v>
      </c>
    </row>
    <row r="6" spans="2:8" x14ac:dyDescent="0.25">
      <c r="B6" t="s">
        <v>5</v>
      </c>
      <c r="C6" s="5">
        <f>D3</f>
        <v>0.05</v>
      </c>
      <c r="D6" s="3" t="s">
        <v>4</v>
      </c>
    </row>
    <row r="8" spans="2:8" x14ac:dyDescent="0.25">
      <c r="B8" t="s">
        <v>8</v>
      </c>
      <c r="D8" s="4">
        <f>100*EXP(-D3*D4*dt)</f>
        <v>99.584200184510991</v>
      </c>
      <c r="E8" s="4">
        <f>100*EXP(-E3*E4*dt)</f>
        <v>99.004983374916804</v>
      </c>
      <c r="F8" s="4">
        <f>100*EXP(-F3*F4*dt)</f>
        <v>98.388131897668742</v>
      </c>
      <c r="G8" s="4">
        <f>100*EXP(-G3*G4*dt)</f>
        <v>97.775123719333635</v>
      </c>
    </row>
    <row r="10" spans="2:8" x14ac:dyDescent="0.25">
      <c r="B10" s="3" t="s">
        <v>9</v>
      </c>
    </row>
    <row r="12" spans="2:8" x14ac:dyDescent="0.25">
      <c r="C12" s="1"/>
      <c r="D12" s="1"/>
      <c r="E12" s="1"/>
      <c r="F12" s="1">
        <f>E13+E$5*dt+sigma*SQRT(dt)</f>
        <v>9.2333170013595381E-2</v>
      </c>
    </row>
    <row r="13" spans="2:8" x14ac:dyDescent="0.25">
      <c r="C13" s="1"/>
      <c r="D13" s="1"/>
      <c r="E13" s="1">
        <f>D14+D$5*dt+sigma*SQRT(dt)</f>
        <v>8.6552772219520499E-2</v>
      </c>
      <c r="F13" s="1"/>
    </row>
    <row r="14" spans="2:8" x14ac:dyDescent="0.25">
      <c r="C14" s="1"/>
      <c r="D14" s="1">
        <f>C15+C$5*dt+sigma*SQRT(dt)</f>
        <v>7.5774641638605394E-2</v>
      </c>
      <c r="E14" s="1"/>
      <c r="F14" s="1">
        <f>E15+E$5*dt+sigma*SQRT(dt)</f>
        <v>8.0786164629802856E-2</v>
      </c>
    </row>
    <row r="15" spans="2:8" x14ac:dyDescent="0.25">
      <c r="C15" s="1">
        <f>r0</f>
        <v>0.05</v>
      </c>
      <c r="D15" s="1"/>
      <c r="E15" s="1">
        <f>D16+D$5*dt+sigma*SQRT(dt)</f>
        <v>7.5005766835727974E-2</v>
      </c>
      <c r="F15" s="1"/>
    </row>
    <row r="16" spans="2:8" x14ac:dyDescent="0.25">
      <c r="C16" s="1"/>
      <c r="D16" s="1">
        <f>C15+C$5*dt-sigma*SQRT(dt)</f>
        <v>6.422763625481287E-2</v>
      </c>
      <c r="E16" s="1"/>
      <c r="F16" s="1">
        <f>E17+E$5*dt+sigma*SQRT(dt)</f>
        <v>6.9239159246010332E-2</v>
      </c>
    </row>
    <row r="17" spans="1:11" x14ac:dyDescent="0.25">
      <c r="C17" s="1"/>
      <c r="D17" s="1"/>
      <c r="E17" s="1">
        <f>D16+D$5*dt-sigma*SQRT(dt)</f>
        <v>6.345876145193545E-2</v>
      </c>
      <c r="F17" s="1"/>
    </row>
    <row r="18" spans="1:11" x14ac:dyDescent="0.25">
      <c r="A18">
        <f>SUM(A23,A31,A42)</f>
        <v>5.3618349422953021E-12</v>
      </c>
      <c r="C18" s="1"/>
      <c r="D18" s="1"/>
      <c r="E18" s="1"/>
      <c r="F18" s="1">
        <f>E17+E$5*dt-sigma*SQRT(dt)</f>
        <v>5.7692153862217814E-2</v>
      </c>
    </row>
    <row r="20" spans="1:11" x14ac:dyDescent="0.25">
      <c r="B20" s="3" t="s">
        <v>11</v>
      </c>
    </row>
    <row r="21" spans="1:11" x14ac:dyDescent="0.25">
      <c r="C21" s="4"/>
      <c r="D21" s="4"/>
      <c r="E21" s="4">
        <v>100</v>
      </c>
    </row>
    <row r="22" spans="1:11" x14ac:dyDescent="0.25">
      <c r="C22" s="4"/>
      <c r="D22" s="4">
        <f>EXP(-D14*dt)*(0.5*E21+0.5*E23)</f>
        <v>99.370534142505932</v>
      </c>
      <c r="E22" s="4"/>
    </row>
    <row r="23" spans="1:11" x14ac:dyDescent="0.25">
      <c r="A23">
        <f>(B23-C23)^2</f>
        <v>4.2523651076771578E-12</v>
      </c>
      <c r="B23" s="4">
        <f>E8</f>
        <v>99.004983374916804</v>
      </c>
      <c r="C23" s="4">
        <f>EXP(-C15*dt)*(0.5*D22+0.5*D24)</f>
        <v>99.00498543704316</v>
      </c>
      <c r="D23" s="4"/>
      <c r="E23" s="4">
        <v>100</v>
      </c>
      <c r="H23" t="s">
        <v>6</v>
      </c>
    </row>
    <row r="24" spans="1:11" x14ac:dyDescent="0.25">
      <c r="A24" t="s">
        <v>14</v>
      </c>
      <c r="B24" t="s">
        <v>12</v>
      </c>
      <c r="C24" s="4" t="s">
        <v>13</v>
      </c>
      <c r="D24" s="4">
        <f>EXP(-D16*dt)*(0.5*E23+0.5*E25)</f>
        <v>99.466199503203626</v>
      </c>
      <c r="E24" s="4"/>
    </row>
    <row r="25" spans="1:11" x14ac:dyDescent="0.25">
      <c r="C25" s="4"/>
      <c r="D25" s="4"/>
      <c r="E25" s="4">
        <v>100</v>
      </c>
      <c r="H25" t="s">
        <v>17</v>
      </c>
    </row>
    <row r="28" spans="1:11" x14ac:dyDescent="0.25">
      <c r="B28" s="3" t="s">
        <v>15</v>
      </c>
      <c r="F28">
        <v>100</v>
      </c>
      <c r="K28">
        <v>9.2333170013595381E-2</v>
      </c>
    </row>
    <row r="29" spans="1:11" x14ac:dyDescent="0.25">
      <c r="E29">
        <f>EXP(-E13*dt)*(0.5*F28+0.5*F30)</f>
        <v>99.281321830011194</v>
      </c>
      <c r="J29">
        <v>8.6552772219520499E-2</v>
      </c>
    </row>
    <row r="30" spans="1:11" x14ac:dyDescent="0.25">
      <c r="D30">
        <f>EXP(-D14*dt)*(0.5*E29+0.5*E31)</f>
        <v>98.703868723539529</v>
      </c>
      <c r="F30">
        <v>100</v>
      </c>
      <c r="I30">
        <v>7.5774641638605394E-2</v>
      </c>
      <c r="K30">
        <v>8.0786164629802856E-2</v>
      </c>
    </row>
    <row r="31" spans="1:11" x14ac:dyDescent="0.25">
      <c r="A31">
        <f>(B31-C31)^2</f>
        <v>1.0047806340582102E-13</v>
      </c>
      <c r="B31" s="4">
        <f>F8</f>
        <v>98.388131897668742</v>
      </c>
      <c r="C31">
        <f>EXP(-C15*dt)*(0.5*D30+0.5*D32)</f>
        <v>98.388132214651492</v>
      </c>
      <c r="E31">
        <f>EXP(-E15*dt)*(0.5*F30+0.5*F32)</f>
        <v>99.376901304805926</v>
      </c>
      <c r="H31">
        <v>0.05</v>
      </c>
      <c r="J31">
        <v>7.5005766835727974E-2</v>
      </c>
    </row>
    <row r="32" spans="1:11" x14ac:dyDescent="0.25">
      <c r="A32" t="s">
        <v>14</v>
      </c>
      <c r="B32" t="s">
        <v>12</v>
      </c>
      <c r="C32" t="s">
        <v>13</v>
      </c>
      <c r="D32">
        <f>EXP(-D16*dt)*(0.5*E31+0.5*E33)</f>
        <v>98.894007309719953</v>
      </c>
      <c r="F32">
        <v>100</v>
      </c>
      <c r="I32">
        <v>6.422763625481287E-2</v>
      </c>
      <c r="K32">
        <v>6.9239159246010332E-2</v>
      </c>
    </row>
    <row r="33" spans="1:11" x14ac:dyDescent="0.25">
      <c r="E33">
        <f>EXP(-E17*dt)*(0.5*F32+0.5*F34)</f>
        <v>99.472572795257094</v>
      </c>
      <c r="J33">
        <v>6.345876145193545E-2</v>
      </c>
    </row>
    <row r="34" spans="1:11" x14ac:dyDescent="0.25">
      <c r="F34">
        <v>100</v>
      </c>
      <c r="K34">
        <v>5.7692153862217814E-2</v>
      </c>
    </row>
    <row r="37" spans="1:11" x14ac:dyDescent="0.25">
      <c r="B37" s="3" t="s">
        <v>16</v>
      </c>
    </row>
    <row r="38" spans="1:11" x14ac:dyDescent="0.25">
      <c r="G38">
        <v>100</v>
      </c>
    </row>
    <row r="39" spans="1:11" x14ac:dyDescent="0.25">
      <c r="F39">
        <f>EXP(-F12*dt)*(0.5*G38+0.5*G40)</f>
        <v>99.233509552043529</v>
      </c>
    </row>
    <row r="40" spans="1:11" x14ac:dyDescent="0.25">
      <c r="E40">
        <f>EXP(-E13*dt)*(0.5*F39+0.5*F41)</f>
        <v>98.56776341520434</v>
      </c>
      <c r="G40">
        <v>100</v>
      </c>
    </row>
    <row r="41" spans="1:11" x14ac:dyDescent="0.25">
      <c r="D41">
        <f>EXP(-D14*dt)*(0.5*E40+0.5*E42)</f>
        <v>98.041653594049819</v>
      </c>
      <c r="F41">
        <f>EXP(-F14*dt)*(0.5*G40+0.5*G42)</f>
        <v>99.329042997309912</v>
      </c>
    </row>
    <row r="42" spans="1:11" x14ac:dyDescent="0.25">
      <c r="A42">
        <f>(B42-C42)^2</f>
        <v>1.0089917712123234E-12</v>
      </c>
      <c r="B42" s="4">
        <f>G8</f>
        <v>97.775123719333635</v>
      </c>
      <c r="C42">
        <f>EXP(-C15*dt)*(0.5*D41+0.5*D43)</f>
        <v>97.775122714847811</v>
      </c>
      <c r="E42">
        <f>EXP(-E15*dt)*(0.5*F41+0.5*F43)</f>
        <v>98.757639814388114</v>
      </c>
      <c r="G42">
        <v>100</v>
      </c>
    </row>
    <row r="43" spans="1:11" x14ac:dyDescent="0.25">
      <c r="A43" t="s">
        <v>14</v>
      </c>
      <c r="B43" t="s">
        <v>12</v>
      </c>
      <c r="C43" t="s">
        <v>13</v>
      </c>
      <c r="D43">
        <f>EXP(-D16*dt)*(0.5*E42+0.5*E44)</f>
        <v>98.325084369781194</v>
      </c>
      <c r="F43">
        <f>EXP(-F16*dt)*(0.5*G42+0.5*G44)</f>
        <v>99.424668413919505</v>
      </c>
    </row>
    <row r="44" spans="1:11" x14ac:dyDescent="0.25">
      <c r="E44">
        <f>EXP(-E17*dt)*(0.5*F43+0.5*F45)</f>
        <v>98.947881982721128</v>
      </c>
      <c r="G44">
        <v>100</v>
      </c>
    </row>
    <row r="45" spans="1:11" x14ac:dyDescent="0.25">
      <c r="F45">
        <f>EXP(-F18*dt)*(0.5*G44+0.5*G46)</f>
        <v>99.52038589041436</v>
      </c>
    </row>
    <row r="46" spans="1:11" x14ac:dyDescent="0.25">
      <c r="G46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dt</vt:lpstr>
      <vt:lpstr>r0</vt:lpstr>
      <vt:lpstr>sigma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2012-10-02T20:27:26Z</dcterms:created>
  <dcterms:modified xsi:type="dcterms:W3CDTF">2012-10-02T21:01:44Z</dcterms:modified>
</cp:coreProperties>
</file>